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245"/>
  </bookViews>
  <sheets>
    <sheet name=" calcul punctaj" sheetId="1" r:id="rId1"/>
  </sheets>
  <definedNames>
    <definedName name="_xlnm.Print_Area" localSheetId="0">' calcul punctaj'!#REF!</definedName>
  </definedNames>
  <calcPr calcId="145621"/>
</workbook>
</file>

<file path=xl/calcChain.xml><?xml version="1.0" encoding="utf-8"?>
<calcChain xmlns="http://schemas.openxmlformats.org/spreadsheetml/2006/main">
  <c r="C5" i="1" l="1"/>
  <c r="D17" i="1" s="1"/>
  <c r="B17" i="1"/>
  <c r="E17" i="1" s="1"/>
  <c r="B28" i="1"/>
  <c r="E28" i="1" s="1"/>
  <c r="D28" i="1" l="1"/>
  <c r="F28" i="1"/>
  <c r="F17" i="1"/>
  <c r="C11" i="1" l="1"/>
  <c r="C15" i="1"/>
  <c r="B36" i="1" s="1"/>
  <c r="C12" i="1"/>
  <c r="B33" i="1" s="1"/>
  <c r="C16" i="1"/>
  <c r="B37" i="1" s="1"/>
  <c r="C13" i="1"/>
  <c r="B34" i="1" s="1"/>
  <c r="C14" i="1"/>
  <c r="B35" i="1" s="1"/>
  <c r="D35" i="1" s="1"/>
  <c r="C23" i="1"/>
  <c r="C33" i="1" s="1"/>
  <c r="C27" i="1"/>
  <c r="C37" i="1" s="1"/>
  <c r="C22" i="1"/>
  <c r="C24" i="1"/>
  <c r="C34" i="1" s="1"/>
  <c r="C26" i="1"/>
  <c r="C36" i="1" s="1"/>
  <c r="C25" i="1"/>
  <c r="C35" i="1" s="1"/>
  <c r="D37" i="1" l="1"/>
  <c r="D33" i="1"/>
  <c r="D36" i="1"/>
  <c r="C32" i="1"/>
  <c r="C38" i="1" s="1"/>
  <c r="C28" i="1"/>
  <c r="D34" i="1"/>
  <c r="C17" i="1"/>
  <c r="B32" i="1"/>
  <c r="D32" i="1" l="1"/>
  <c r="D38" i="1" s="1"/>
  <c r="B38" i="1"/>
</calcChain>
</file>

<file path=xl/sharedStrings.xml><?xml version="1.0" encoding="utf-8"?>
<sst xmlns="http://schemas.openxmlformats.org/spreadsheetml/2006/main" count="54" uniqueCount="30">
  <si>
    <t>SANOVIL BISTRITA</t>
  </si>
  <si>
    <t>Sp.Oras NASAUD</t>
  </si>
  <si>
    <t>Sp.Oras BECLEAN</t>
  </si>
  <si>
    <t>Sp.jud.BISTRITA</t>
  </si>
  <si>
    <t>Sind Tour Sg.Bai</t>
  </si>
  <si>
    <t>HEBE Sg Bai</t>
  </si>
  <si>
    <t>Furnizor de servicii</t>
  </si>
  <si>
    <t>T O T A L</t>
  </si>
  <si>
    <t>Crit.resurse umane</t>
  </si>
  <si>
    <t>Crit.capacitate resurse tehnice</t>
  </si>
  <si>
    <t>FOND  ALOCAT  FURNIZORILOR:</t>
  </si>
  <si>
    <t>punct</t>
  </si>
  <si>
    <t>criteriu</t>
  </si>
  <si>
    <t>subcriteriului</t>
  </si>
  <si>
    <t>Valoarea unui</t>
  </si>
  <si>
    <t>Numar puncte</t>
  </si>
  <si>
    <t>Fond alocat</t>
  </si>
  <si>
    <t>alocat</t>
  </si>
  <si>
    <t>Punctaj</t>
  </si>
  <si>
    <t>Fond individ.</t>
  </si>
  <si>
    <t>60% din total fonduri repartizate</t>
  </si>
  <si>
    <t>2,Criteriul resurselor umane   B</t>
  </si>
  <si>
    <t>40% din total fonduri repartizate</t>
  </si>
  <si>
    <t>1,Criteriu capacitatii resurselor tehnice</t>
  </si>
  <si>
    <t>PUNCTAJ   REALIZAT   A</t>
  </si>
  <si>
    <t>disponibil de angajat</t>
  </si>
  <si>
    <t xml:space="preserve">angajat in trim I </t>
  </si>
  <si>
    <t>buget an 2017</t>
  </si>
  <si>
    <t>CALCUL PUNCTAJ SI VALOARE DE CONTRACT</t>
  </si>
  <si>
    <t>TOTAL VALOARE ALOCATA 01,04-31,12,2017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</si>
</sst>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4" x14ac:knownFonts="1">
    <font>
      <sz val="10"/>
      <name val="Arial"/>
      <charset val="238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6">
    <xf numFmtId="0" fontId="0" fillId="0" borderId="0" xfId="0"/>
    <xf numFmtId="2" fontId="4" fillId="0" borderId="0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2" fontId="5" fillId="0" borderId="1" xfId="0" applyNumberFormat="1" applyFont="1" applyBorder="1"/>
    <xf numFmtId="2" fontId="5" fillId="0" borderId="3" xfId="1" applyNumberFormat="1" applyFont="1" applyBorder="1"/>
    <xf numFmtId="2" fontId="7" fillId="0" borderId="0" xfId="0" applyNumberFormat="1" applyFont="1" applyFill="1" applyBorder="1"/>
    <xf numFmtId="2" fontId="5" fillId="0" borderId="1" xfId="0" applyNumberFormat="1" applyFont="1" applyBorder="1" applyAlignment="1">
      <alignment wrapText="1"/>
    </xf>
    <xf numFmtId="2" fontId="5" fillId="0" borderId="1" xfId="1" applyNumberFormat="1" applyFont="1" applyBorder="1" applyAlignment="1">
      <alignment horizontal="center"/>
    </xf>
    <xf numFmtId="2" fontId="5" fillId="0" borderId="2" xfId="0" applyNumberFormat="1" applyFont="1" applyBorder="1"/>
    <xf numFmtId="2" fontId="5" fillId="0" borderId="2" xfId="0" applyNumberFormat="1" applyFont="1" applyBorder="1" applyAlignment="1">
      <alignment wrapText="1"/>
    </xf>
    <xf numFmtId="0" fontId="4" fillId="0" borderId="0" xfId="0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0" fontId="4" fillId="0" borderId="0" xfId="0" applyFont="1"/>
    <xf numFmtId="2" fontId="5" fillId="0" borderId="6" xfId="0" applyNumberFormat="1" applyFont="1" applyBorder="1"/>
    <xf numFmtId="2" fontId="5" fillId="0" borderId="1" xfId="1" applyNumberFormat="1" applyFont="1" applyBorder="1"/>
    <xf numFmtId="4" fontId="5" fillId="0" borderId="1" xfId="1" applyNumberFormat="1" applyFont="1" applyBorder="1"/>
    <xf numFmtId="4" fontId="5" fillId="0" borderId="7" xfId="1" applyNumberFormat="1" applyFont="1" applyBorder="1"/>
    <xf numFmtId="2" fontId="5" fillId="0" borderId="3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4" fontId="5" fillId="0" borderId="1" xfId="0" applyNumberFormat="1" applyFont="1" applyBorder="1"/>
    <xf numFmtId="2" fontId="5" fillId="0" borderId="5" xfId="1" applyNumberFormat="1" applyFont="1" applyBorder="1"/>
    <xf numFmtId="2" fontId="3" fillId="0" borderId="9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4" fontId="5" fillId="0" borderId="12" xfId="0" applyNumberFormat="1" applyFont="1" applyBorder="1"/>
    <xf numFmtId="2" fontId="3" fillId="0" borderId="13" xfId="1" applyNumberFormat="1" applyFont="1" applyBorder="1"/>
    <xf numFmtId="2" fontId="3" fillId="0" borderId="14" xfId="1" applyNumberFormat="1" applyFont="1" applyBorder="1"/>
    <xf numFmtId="2" fontId="3" fillId="0" borderId="15" xfId="1" applyNumberFormat="1" applyFont="1" applyBorder="1" applyAlignment="1">
      <alignment horizontal="center"/>
    </xf>
    <xf numFmtId="4" fontId="5" fillId="0" borderId="7" xfId="0" applyNumberFormat="1" applyFont="1" applyBorder="1"/>
    <xf numFmtId="2" fontId="3" fillId="0" borderId="0" xfId="1" applyNumberFormat="1" applyFont="1" applyBorder="1"/>
    <xf numFmtId="2" fontId="3" fillId="0" borderId="0" xfId="0" applyNumberFormat="1" applyFont="1"/>
    <xf numFmtId="4" fontId="5" fillId="0" borderId="4" xfId="0" applyNumberFormat="1" applyFont="1" applyBorder="1"/>
    <xf numFmtId="4" fontId="5" fillId="0" borderId="3" xfId="0" applyNumberFormat="1" applyFont="1" applyBorder="1"/>
    <xf numFmtId="2" fontId="4" fillId="0" borderId="0" xfId="0" applyNumberFormat="1" applyFont="1"/>
    <xf numFmtId="2" fontId="3" fillId="0" borderId="0" xfId="1" applyNumberFormat="1" applyFont="1"/>
    <xf numFmtId="2" fontId="1" fillId="0" borderId="16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2" fontId="4" fillId="0" borderId="17" xfId="1" applyNumberFormat="1" applyFont="1" applyBorder="1"/>
    <xf numFmtId="2" fontId="3" fillId="0" borderId="18" xfId="1" applyNumberFormat="1" applyFont="1" applyBorder="1"/>
    <xf numFmtId="2" fontId="1" fillId="0" borderId="3" xfId="1" applyNumberFormat="1" applyFont="1" applyFill="1" applyBorder="1"/>
    <xf numFmtId="2" fontId="1" fillId="2" borderId="19" xfId="1" applyNumberFormat="1" applyFont="1" applyFill="1" applyBorder="1"/>
    <xf numFmtId="4" fontId="3" fillId="0" borderId="0" xfId="1" applyNumberFormat="1" applyFont="1"/>
    <xf numFmtId="4" fontId="5" fillId="0" borderId="6" xfId="0" applyNumberFormat="1" applyFont="1" applyBorder="1"/>
    <xf numFmtId="4" fontId="5" fillId="0" borderId="3" xfId="1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2" fontId="1" fillId="0" borderId="20" xfId="1" applyNumberFormat="1" applyFont="1" applyBorder="1" applyAlignment="1">
      <alignment horizontal="center"/>
    </xf>
    <xf numFmtId="2" fontId="3" fillId="0" borderId="17" xfId="1" applyNumberFormat="1" applyFont="1" applyBorder="1"/>
    <xf numFmtId="2" fontId="1" fillId="0" borderId="18" xfId="1" applyNumberFormat="1" applyFont="1" applyFill="1" applyBorder="1"/>
    <xf numFmtId="4" fontId="1" fillId="0" borderId="0" xfId="1" applyNumberFormat="1" applyFont="1"/>
    <xf numFmtId="0" fontId="2" fillId="0" borderId="0" xfId="0" applyFont="1" applyBorder="1"/>
    <xf numFmtId="0" fontId="3" fillId="0" borderId="0" xfId="0" applyFont="1"/>
    <xf numFmtId="3" fontId="2" fillId="0" borderId="0" xfId="1" applyNumberFormat="1" applyFont="1" applyBorder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4" fontId="12" fillId="0" borderId="0" xfId="0" applyNumberFormat="1" applyFont="1"/>
    <xf numFmtId="0" fontId="12" fillId="0" borderId="0" xfId="0" applyFont="1"/>
    <xf numFmtId="4" fontId="0" fillId="0" borderId="0" xfId="0" applyNumberFormat="1"/>
    <xf numFmtId="0" fontId="13" fillId="0" borderId="0" xfId="0" applyFont="1"/>
    <xf numFmtId="0" fontId="4" fillId="0" borderId="0" xfId="1" applyFont="1" applyBorder="1"/>
    <xf numFmtId="2" fontId="5" fillId="0" borderId="0" xfId="0" applyNumberFormat="1" applyFont="1" applyBorder="1"/>
    <xf numFmtId="2" fontId="8" fillId="0" borderId="0" xfId="0" applyNumberFormat="1" applyFont="1" applyBorder="1"/>
    <xf numFmtId="3" fontId="3" fillId="0" borderId="0" xfId="0" applyNumberFormat="1" applyFont="1" applyBorder="1"/>
    <xf numFmtId="2" fontId="5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32" sqref="D32"/>
    </sheetView>
  </sheetViews>
  <sheetFormatPr defaultRowHeight="12.75" x14ac:dyDescent="0.2"/>
  <cols>
    <col min="1" max="1" width="17.5703125" customWidth="1"/>
    <col min="2" max="2" width="10.7109375" customWidth="1"/>
    <col min="3" max="3" width="11.5703125" customWidth="1"/>
    <col min="4" max="4" width="10.42578125" customWidth="1"/>
    <col min="5" max="5" width="9.42578125" customWidth="1"/>
    <col min="6" max="6" width="10.5703125" customWidth="1"/>
    <col min="7" max="7" width="9.7109375" customWidth="1"/>
    <col min="8" max="8" width="9.85546875" customWidth="1"/>
    <col min="9" max="9" width="8.28515625" customWidth="1"/>
    <col min="10" max="10" width="7.7109375" customWidth="1"/>
    <col min="11" max="11" width="8.140625" customWidth="1"/>
    <col min="12" max="12" width="7.7109375" customWidth="1"/>
    <col min="13" max="13" width="8.140625" customWidth="1"/>
    <col min="14" max="14" width="9.85546875" customWidth="1"/>
    <col min="15" max="15" width="7.42578125" customWidth="1"/>
  </cols>
  <sheetData>
    <row r="1" spans="1:14" ht="15.75" x14ac:dyDescent="0.25">
      <c r="A1" t="s">
        <v>28</v>
      </c>
      <c r="C1" s="69">
        <v>2017</v>
      </c>
    </row>
    <row r="2" spans="1:14" x14ac:dyDescent="0.2">
      <c r="B2" s="68"/>
      <c r="C2" s="68"/>
      <c r="D2" s="65"/>
    </row>
    <row r="3" spans="1:14" x14ac:dyDescent="0.2">
      <c r="A3" s="67" t="s">
        <v>27</v>
      </c>
      <c r="B3" s="67"/>
      <c r="C3" s="66">
        <v>1319000</v>
      </c>
    </row>
    <row r="4" spans="1:14" ht="13.5" x14ac:dyDescent="0.25">
      <c r="A4" s="67" t="s">
        <v>26</v>
      </c>
      <c r="B4" s="66"/>
      <c r="C4" s="66">
        <v>314000</v>
      </c>
      <c r="D4" s="65"/>
      <c r="E4" s="14"/>
      <c r="F4" s="60"/>
      <c r="G4" s="17"/>
      <c r="H4" s="17"/>
      <c r="I4" s="12"/>
      <c r="J4" s="12"/>
      <c r="K4" s="59"/>
      <c r="L4" s="15"/>
      <c r="M4" s="12"/>
      <c r="N4" s="12"/>
    </row>
    <row r="5" spans="1:14" ht="15.75" x14ac:dyDescent="0.25">
      <c r="A5" s="64" t="s">
        <v>25</v>
      </c>
      <c r="B5" s="63"/>
      <c r="C5" s="62">
        <f>C3-C4</f>
        <v>1005000</v>
      </c>
      <c r="D5" s="61"/>
      <c r="E5" s="14"/>
      <c r="F5" s="60"/>
      <c r="G5" s="17"/>
      <c r="H5" s="17"/>
      <c r="I5" s="12"/>
      <c r="J5" s="12"/>
      <c r="K5" s="59"/>
      <c r="L5" s="15"/>
      <c r="M5" s="12"/>
      <c r="N5" s="12"/>
    </row>
    <row r="6" spans="1:14" ht="15.75" x14ac:dyDescent="0.25">
      <c r="A6" s="64"/>
      <c r="B6" s="63"/>
      <c r="C6" s="62"/>
      <c r="D6" s="61"/>
      <c r="E6" s="14"/>
      <c r="F6" s="60"/>
      <c r="G6" s="17"/>
      <c r="H6" s="17"/>
      <c r="I6" s="12"/>
      <c r="J6" s="12"/>
      <c r="K6" s="59"/>
      <c r="L6" s="15"/>
      <c r="M6" s="12"/>
      <c r="N6" s="12"/>
    </row>
    <row r="7" spans="1:14" ht="13.5" x14ac:dyDescent="0.25">
      <c r="A7" s="58" t="s">
        <v>24</v>
      </c>
      <c r="B7" s="50"/>
      <c r="C7" s="50"/>
      <c r="D7" s="50"/>
      <c r="E7" s="50"/>
      <c r="F7" s="17"/>
      <c r="G7" s="17"/>
      <c r="H7" s="58"/>
      <c r="I7" s="17"/>
      <c r="J7" s="17"/>
      <c r="K7" s="17"/>
      <c r="L7" s="17"/>
      <c r="M7" s="12"/>
      <c r="N7" s="12"/>
    </row>
    <row r="8" spans="1:14" ht="13.5" x14ac:dyDescent="0.25">
      <c r="A8" s="49" t="s">
        <v>23</v>
      </c>
      <c r="B8" s="49"/>
      <c r="C8" s="48" t="s">
        <v>22</v>
      </c>
      <c r="D8" s="57"/>
      <c r="E8" s="56"/>
      <c r="F8" s="41"/>
      <c r="G8" s="17"/>
      <c r="H8" s="16"/>
      <c r="I8" s="16"/>
      <c r="J8" s="12"/>
      <c r="K8" s="12"/>
      <c r="L8" s="12"/>
      <c r="M8" s="12"/>
      <c r="N8" s="12"/>
    </row>
    <row r="9" spans="1:14" ht="13.5" x14ac:dyDescent="0.25">
      <c r="A9" s="41"/>
      <c r="B9" s="41"/>
      <c r="C9" s="55" t="s">
        <v>19</v>
      </c>
      <c r="D9" s="41"/>
      <c r="E9" s="41"/>
      <c r="F9" s="40"/>
      <c r="G9" s="17"/>
      <c r="H9" s="12"/>
      <c r="I9" s="12"/>
      <c r="J9" s="12"/>
      <c r="K9" s="12"/>
      <c r="L9" s="12"/>
      <c r="M9" s="12"/>
      <c r="N9" s="12"/>
    </row>
    <row r="10" spans="1:14" ht="13.5" x14ac:dyDescent="0.25">
      <c r="A10" s="43" t="s">
        <v>6</v>
      </c>
      <c r="B10" s="43" t="s">
        <v>18</v>
      </c>
      <c r="C10" s="42" t="s">
        <v>17</v>
      </c>
      <c r="D10" s="41"/>
      <c r="E10" s="41"/>
      <c r="F10" s="40"/>
      <c r="G10" s="17"/>
      <c r="H10" s="54"/>
      <c r="I10" s="54"/>
      <c r="J10" s="54"/>
      <c r="K10" s="54"/>
      <c r="L10" s="12"/>
      <c r="M10" s="12"/>
      <c r="N10" s="12"/>
    </row>
    <row r="11" spans="1:14" x14ac:dyDescent="0.2">
      <c r="A11" s="6" t="s">
        <v>5</v>
      </c>
      <c r="B11" s="6">
        <v>313</v>
      </c>
      <c r="C11" s="39">
        <f>B11*$F$17</f>
        <v>103085.36785187614</v>
      </c>
      <c r="D11" s="40"/>
      <c r="E11" s="40"/>
      <c r="F11" s="40"/>
      <c r="G11" s="17"/>
      <c r="H11" s="1"/>
      <c r="I11" s="12"/>
      <c r="J11" s="12"/>
      <c r="K11" s="1"/>
      <c r="L11" s="12"/>
      <c r="M11" s="12"/>
      <c r="N11" s="12"/>
    </row>
    <row r="12" spans="1:14" x14ac:dyDescent="0.2">
      <c r="A12" s="6" t="s">
        <v>4</v>
      </c>
      <c r="B12" s="6">
        <v>182</v>
      </c>
      <c r="C12" s="38">
        <f>B12*$F$17</f>
        <v>59941.012616745873</v>
      </c>
      <c r="D12" s="40"/>
      <c r="E12" s="40"/>
      <c r="F12" s="40"/>
      <c r="G12" s="17"/>
      <c r="H12" s="1"/>
      <c r="I12" s="12"/>
      <c r="J12" s="12"/>
      <c r="K12" s="1"/>
      <c r="L12" s="12"/>
      <c r="M12" s="12"/>
      <c r="N12" s="12"/>
    </row>
    <row r="13" spans="1:14" ht="13.5" x14ac:dyDescent="0.25">
      <c r="A13" s="2" t="s">
        <v>3</v>
      </c>
      <c r="B13" s="27">
        <v>275</v>
      </c>
      <c r="C13" s="26">
        <f>B13*$F$17</f>
        <v>90570.21137145668</v>
      </c>
      <c r="D13" s="25"/>
      <c r="E13" s="36"/>
      <c r="F13" s="36"/>
      <c r="G13" s="17"/>
      <c r="H13" s="1"/>
      <c r="I13" s="12"/>
      <c r="J13" s="12"/>
      <c r="K13" s="1"/>
      <c r="L13" s="12"/>
      <c r="M13" s="12"/>
      <c r="N13" s="12"/>
    </row>
    <row r="14" spans="1:14" ht="13.5" x14ac:dyDescent="0.25">
      <c r="A14" s="2" t="s">
        <v>2</v>
      </c>
      <c r="B14" s="6">
        <v>92</v>
      </c>
      <c r="C14" s="35">
        <f>B14*$F$17</f>
        <v>30299.85253154187</v>
      </c>
      <c r="D14" s="34" t="s">
        <v>16</v>
      </c>
      <c r="E14" s="33" t="s">
        <v>15</v>
      </c>
      <c r="F14" s="32" t="s">
        <v>14</v>
      </c>
      <c r="G14" s="17"/>
      <c r="H14" s="1"/>
      <c r="I14" s="12"/>
      <c r="J14" s="12"/>
      <c r="K14" s="1"/>
      <c r="L14" s="12"/>
      <c r="M14" s="12"/>
      <c r="N14" s="12"/>
    </row>
    <row r="15" spans="1:14" ht="13.5" x14ac:dyDescent="0.25">
      <c r="A15" s="2" t="s">
        <v>1</v>
      </c>
      <c r="B15" s="6">
        <v>83.6</v>
      </c>
      <c r="C15" s="31">
        <f>B15*$F$17</f>
        <v>27533.344256922828</v>
      </c>
      <c r="D15" s="30" t="s">
        <v>13</v>
      </c>
      <c r="E15" s="29" t="s">
        <v>12</v>
      </c>
      <c r="F15" s="28" t="s">
        <v>11</v>
      </c>
      <c r="G15" s="17"/>
      <c r="H15" s="53"/>
      <c r="I15" s="53"/>
      <c r="J15" s="53"/>
      <c r="K15" s="53"/>
      <c r="L15" s="12"/>
      <c r="M15" s="12"/>
      <c r="N15" s="12"/>
    </row>
    <row r="16" spans="1:14" ht="13.5" x14ac:dyDescent="0.25">
      <c r="A16" s="2" t="s">
        <v>0</v>
      </c>
      <c r="B16" s="27">
        <v>275</v>
      </c>
      <c r="C16" s="26">
        <f>B16*$F$17</f>
        <v>90570.21137145668</v>
      </c>
      <c r="D16" s="25"/>
      <c r="E16" s="24"/>
      <c r="F16" s="23"/>
      <c r="G16" s="17"/>
      <c r="H16" s="16"/>
      <c r="I16" s="16"/>
      <c r="J16" s="12"/>
      <c r="K16" s="53"/>
      <c r="L16" s="12"/>
      <c r="M16" s="12"/>
      <c r="N16" s="12"/>
    </row>
    <row r="17" spans="1:14" ht="13.5" x14ac:dyDescent="0.25">
      <c r="A17" s="22" t="s">
        <v>7</v>
      </c>
      <c r="B17" s="52">
        <f>SUM(B11:B16)</f>
        <v>1220.5999999999999</v>
      </c>
      <c r="C17" s="21">
        <f>SUM(C11:C16)</f>
        <v>402000.00000000012</v>
      </c>
      <c r="D17" s="20">
        <f>C5*0.4</f>
        <v>402000</v>
      </c>
      <c r="E17" s="20">
        <f>B17</f>
        <v>1220.5999999999999</v>
      </c>
      <c r="F17" s="51">
        <f>D17/E17</f>
        <v>329.34622316893336</v>
      </c>
      <c r="G17" s="50"/>
      <c r="H17" s="17"/>
      <c r="I17" s="17"/>
      <c r="J17" s="17"/>
      <c r="K17" s="17"/>
      <c r="L17" s="17"/>
      <c r="M17" s="12"/>
      <c r="N17" s="12"/>
    </row>
    <row r="18" spans="1:14" ht="13.5" x14ac:dyDescent="0.25">
      <c r="A18" s="17"/>
      <c r="B18" s="17"/>
      <c r="C18" s="17"/>
      <c r="D18" s="17"/>
      <c r="E18" s="17"/>
      <c r="F18" s="17"/>
      <c r="G18" s="50"/>
      <c r="H18" s="17"/>
      <c r="I18" s="17"/>
      <c r="J18" s="17"/>
      <c r="K18" s="17"/>
      <c r="L18" s="17"/>
      <c r="M18" s="12"/>
      <c r="N18" s="12"/>
    </row>
    <row r="19" spans="1:14" ht="13.5" x14ac:dyDescent="0.25">
      <c r="A19" s="49" t="s">
        <v>21</v>
      </c>
      <c r="B19" s="17"/>
      <c r="C19" s="48" t="s">
        <v>20</v>
      </c>
      <c r="D19" s="47"/>
      <c r="E19" s="46"/>
      <c r="F19" s="40"/>
      <c r="G19" s="44"/>
      <c r="H19" s="17"/>
      <c r="I19" s="17"/>
      <c r="J19" s="17"/>
      <c r="K19" s="17"/>
      <c r="L19" s="17"/>
      <c r="M19" s="12"/>
      <c r="N19" s="12"/>
    </row>
    <row r="20" spans="1:14" ht="13.5" x14ac:dyDescent="0.25">
      <c r="A20" s="41"/>
      <c r="B20" s="41"/>
      <c r="C20" s="45" t="s">
        <v>19</v>
      </c>
      <c r="D20" s="41"/>
      <c r="E20" s="41"/>
      <c r="F20" s="40"/>
      <c r="G20" s="44"/>
      <c r="H20" s="17"/>
      <c r="I20" s="17"/>
      <c r="J20" s="17"/>
      <c r="K20" s="17"/>
      <c r="L20" s="17"/>
      <c r="M20" s="12"/>
      <c r="N20" s="12"/>
    </row>
    <row r="21" spans="1:14" ht="13.5" x14ac:dyDescent="0.25">
      <c r="A21" s="43" t="s">
        <v>6</v>
      </c>
      <c r="B21" s="43" t="s">
        <v>18</v>
      </c>
      <c r="C21" s="42" t="s">
        <v>17</v>
      </c>
      <c r="D21" s="41"/>
      <c r="E21" s="41"/>
      <c r="F21" s="40"/>
      <c r="G21" s="12"/>
      <c r="H21" s="17"/>
      <c r="I21" s="17"/>
      <c r="J21" s="17"/>
      <c r="K21" s="17"/>
      <c r="L21" s="17"/>
      <c r="M21" s="12"/>
      <c r="N21" s="12"/>
    </row>
    <row r="22" spans="1:14" ht="13.5" x14ac:dyDescent="0.25">
      <c r="A22" s="6" t="s">
        <v>5</v>
      </c>
      <c r="B22" s="6">
        <v>124</v>
      </c>
      <c r="C22" s="39">
        <f>B22*$F$28</f>
        <v>129600.99837071444</v>
      </c>
      <c r="D22" s="37"/>
      <c r="E22" s="37"/>
      <c r="F22" s="37"/>
      <c r="G22" s="12"/>
      <c r="H22" s="17"/>
      <c r="I22" s="17"/>
      <c r="J22" s="17"/>
      <c r="K22" s="17"/>
      <c r="L22" s="17"/>
      <c r="M22" s="12"/>
      <c r="N22" s="12"/>
    </row>
    <row r="23" spans="1:14" ht="13.5" x14ac:dyDescent="0.25">
      <c r="A23" s="6" t="s">
        <v>4</v>
      </c>
      <c r="B23" s="6">
        <v>95</v>
      </c>
      <c r="C23" s="38">
        <f>B23*$F$28</f>
        <v>99291.08746143445</v>
      </c>
      <c r="D23" s="37"/>
      <c r="E23" s="37"/>
      <c r="F23" s="37"/>
      <c r="G23" s="12"/>
      <c r="H23" s="17"/>
      <c r="I23" s="17"/>
      <c r="J23" s="17"/>
      <c r="K23" s="17"/>
      <c r="L23" s="17"/>
      <c r="M23" s="12"/>
      <c r="N23" s="12"/>
    </row>
    <row r="24" spans="1:14" ht="13.5" x14ac:dyDescent="0.25">
      <c r="A24" s="2" t="s">
        <v>3</v>
      </c>
      <c r="B24" s="27">
        <v>135.94</v>
      </c>
      <c r="C24" s="26">
        <f>B24*$F$28</f>
        <v>142080.32031060421</v>
      </c>
      <c r="D24" s="25"/>
      <c r="E24" s="36"/>
      <c r="F24" s="36"/>
      <c r="G24" s="16"/>
      <c r="H24" s="17"/>
      <c r="I24" s="17"/>
      <c r="J24" s="17"/>
      <c r="K24" s="17"/>
      <c r="L24" s="17"/>
      <c r="M24" s="12"/>
      <c r="N24" s="12"/>
    </row>
    <row r="25" spans="1:14" ht="13.5" x14ac:dyDescent="0.25">
      <c r="A25" s="2" t="s">
        <v>2</v>
      </c>
      <c r="B25" s="6">
        <v>36</v>
      </c>
      <c r="C25" s="35">
        <f>B25*$F$28</f>
        <v>37626.096301175159</v>
      </c>
      <c r="D25" s="34" t="s">
        <v>16</v>
      </c>
      <c r="E25" s="33" t="s">
        <v>15</v>
      </c>
      <c r="F25" s="32" t="s">
        <v>14</v>
      </c>
      <c r="G25" s="16"/>
      <c r="H25" s="17"/>
      <c r="I25" s="17"/>
      <c r="J25" s="17"/>
      <c r="K25" s="17"/>
      <c r="L25" s="17"/>
      <c r="M25" s="12"/>
      <c r="N25" s="12"/>
    </row>
    <row r="26" spans="1:14" ht="13.5" x14ac:dyDescent="0.25">
      <c r="A26" s="2" t="s">
        <v>1</v>
      </c>
      <c r="B26" s="6">
        <v>51</v>
      </c>
      <c r="C26" s="31">
        <f>B26*$F$28</f>
        <v>53303.636426664816</v>
      </c>
      <c r="D26" s="30" t="s">
        <v>13</v>
      </c>
      <c r="E26" s="29" t="s">
        <v>12</v>
      </c>
      <c r="F26" s="28" t="s">
        <v>11</v>
      </c>
      <c r="G26" s="16"/>
      <c r="H26" s="17"/>
      <c r="I26" s="17"/>
      <c r="J26" s="17"/>
      <c r="K26" s="17"/>
      <c r="L26" s="17"/>
      <c r="M26" s="12"/>
      <c r="N26" s="12"/>
    </row>
    <row r="27" spans="1:14" ht="13.5" x14ac:dyDescent="0.25">
      <c r="A27" s="2" t="s">
        <v>0</v>
      </c>
      <c r="B27" s="27">
        <v>135</v>
      </c>
      <c r="C27" s="26">
        <f>B27*$F$28</f>
        <v>141097.86112940687</v>
      </c>
      <c r="D27" s="25"/>
      <c r="E27" s="24"/>
      <c r="F27" s="23"/>
      <c r="G27" s="16"/>
      <c r="H27" s="17"/>
      <c r="I27" s="17"/>
      <c r="J27" s="17"/>
      <c r="K27" s="17"/>
      <c r="L27" s="17"/>
      <c r="M27" s="12"/>
      <c r="N27" s="12"/>
    </row>
    <row r="28" spans="1:14" ht="13.5" x14ac:dyDescent="0.25">
      <c r="A28" s="22" t="s">
        <v>7</v>
      </c>
      <c r="B28" s="6">
        <f>SUM(B22:B27)</f>
        <v>576.94000000000005</v>
      </c>
      <c r="C28" s="21">
        <f>SUM(C22:C27)</f>
        <v>603000</v>
      </c>
      <c r="D28" s="20">
        <f>C5*0.6</f>
        <v>603000</v>
      </c>
      <c r="E28" s="19">
        <f>B28</f>
        <v>576.94000000000005</v>
      </c>
      <c r="F28" s="18">
        <f>D28/E28</f>
        <v>1045.1693416993101</v>
      </c>
      <c r="G28" s="16"/>
      <c r="H28" s="15"/>
      <c r="I28" s="12"/>
      <c r="J28" s="12"/>
      <c r="K28" s="12"/>
      <c r="L28" s="12"/>
      <c r="M28" s="12"/>
      <c r="N28" s="12"/>
    </row>
    <row r="29" spans="1:14" ht="13.5" x14ac:dyDescent="0.25">
      <c r="A29" s="17"/>
      <c r="B29" s="17"/>
      <c r="C29" s="17"/>
      <c r="D29" s="17"/>
      <c r="E29" s="17"/>
      <c r="F29" s="17"/>
      <c r="G29" s="16"/>
      <c r="H29" s="15"/>
      <c r="I29" s="12"/>
      <c r="J29" s="12"/>
      <c r="K29" s="12"/>
      <c r="L29" s="12"/>
      <c r="M29" s="12"/>
      <c r="N29" s="12"/>
    </row>
    <row r="30" spans="1:14" ht="13.5" x14ac:dyDescent="0.25">
      <c r="A30" s="7" t="s">
        <v>10</v>
      </c>
      <c r="B30" s="14"/>
      <c r="C30" s="17"/>
      <c r="D30" s="17"/>
      <c r="E30" s="17"/>
      <c r="F30" s="17"/>
      <c r="G30" s="16"/>
      <c r="H30" s="15"/>
      <c r="I30" s="12"/>
      <c r="J30" s="12"/>
      <c r="K30" s="12"/>
      <c r="L30" s="12"/>
      <c r="M30" s="12"/>
      <c r="N30" s="12"/>
    </row>
    <row r="31" spans="1:14" ht="60.75" x14ac:dyDescent="0.25">
      <c r="A31" s="14"/>
      <c r="B31" s="13" t="s">
        <v>9</v>
      </c>
      <c r="C31" s="13" t="s">
        <v>8</v>
      </c>
      <c r="D31" s="13" t="s">
        <v>29</v>
      </c>
      <c r="E31" s="12"/>
      <c r="F31" s="12"/>
      <c r="G31" s="70"/>
      <c r="H31" s="15"/>
      <c r="I31" s="12"/>
      <c r="J31" s="12"/>
      <c r="K31" s="12"/>
      <c r="L31" s="12"/>
      <c r="M31" s="12"/>
      <c r="N31" s="12"/>
    </row>
    <row r="32" spans="1:14" ht="13.5" x14ac:dyDescent="0.25">
      <c r="A32" s="6" t="s">
        <v>5</v>
      </c>
      <c r="B32" s="5">
        <f>C11</f>
        <v>103085.36785187614</v>
      </c>
      <c r="C32" s="5">
        <f>C22</f>
        <v>129600.99837071444</v>
      </c>
      <c r="D32" s="5">
        <f>SUM(B32:C32)</f>
        <v>232686.36622259059</v>
      </c>
      <c r="E32" s="71"/>
      <c r="F32" s="1"/>
      <c r="G32" s="70"/>
      <c r="H32" s="72"/>
      <c r="I32" s="12"/>
      <c r="J32" s="12"/>
      <c r="K32" s="12"/>
      <c r="L32" s="12"/>
      <c r="M32" s="12"/>
      <c r="N32" s="12"/>
    </row>
    <row r="33" spans="1:14" ht="13.5" x14ac:dyDescent="0.25">
      <c r="A33" s="6" t="s">
        <v>4</v>
      </c>
      <c r="B33" s="5">
        <f>C12</f>
        <v>59941.012616745873</v>
      </c>
      <c r="C33" s="5">
        <f>C23</f>
        <v>99291.08746143445</v>
      </c>
      <c r="D33" s="5">
        <f>SUM(B33:C33)</f>
        <v>159232.10007818032</v>
      </c>
      <c r="E33" s="71"/>
      <c r="F33" s="1"/>
      <c r="G33" s="70"/>
      <c r="H33" s="72"/>
      <c r="I33" s="12"/>
      <c r="J33" s="12"/>
      <c r="K33" s="12"/>
      <c r="L33" s="12"/>
      <c r="M33" s="12"/>
      <c r="N33" s="12"/>
    </row>
    <row r="34" spans="1:14" ht="13.5" x14ac:dyDescent="0.25">
      <c r="A34" s="4" t="s">
        <v>3</v>
      </c>
      <c r="B34" s="5">
        <f>C13</f>
        <v>90570.21137145668</v>
      </c>
      <c r="C34" s="8">
        <f>C24</f>
        <v>142080.32031060421</v>
      </c>
      <c r="D34" s="5">
        <f>SUM(B34:C34)</f>
        <v>232650.53168206089</v>
      </c>
      <c r="E34" s="1"/>
      <c r="F34" s="73"/>
      <c r="G34" s="15"/>
      <c r="H34" s="72"/>
    </row>
    <row r="35" spans="1:14" ht="13.5" x14ac:dyDescent="0.25">
      <c r="A35" s="2" t="s">
        <v>2</v>
      </c>
      <c r="B35" s="5">
        <f>C14</f>
        <v>30299.85253154187</v>
      </c>
      <c r="C35" s="8">
        <f>C25</f>
        <v>37626.096301175159</v>
      </c>
      <c r="D35" s="5">
        <f>SUM(B35:C35)</f>
        <v>67925.948832717026</v>
      </c>
      <c r="E35" s="1"/>
      <c r="F35" s="73"/>
      <c r="G35" s="15"/>
      <c r="H35" s="72"/>
    </row>
    <row r="36" spans="1:14" ht="13.5" x14ac:dyDescent="0.25">
      <c r="A36" s="2" t="s">
        <v>1</v>
      </c>
      <c r="B36" s="5">
        <f>C15</f>
        <v>27533.344256922828</v>
      </c>
      <c r="C36" s="8">
        <f>C26</f>
        <v>53303.636426664816</v>
      </c>
      <c r="D36" s="5">
        <f>SUM(B36:C36)</f>
        <v>80836.980683587637</v>
      </c>
      <c r="E36" s="1"/>
      <c r="F36" s="73"/>
      <c r="G36" s="15"/>
      <c r="H36" s="72"/>
    </row>
    <row r="37" spans="1:14" ht="13.5" x14ac:dyDescent="0.25">
      <c r="A37" s="3" t="s">
        <v>0</v>
      </c>
      <c r="B37" s="10">
        <f>C16</f>
        <v>90570.21137145668</v>
      </c>
      <c r="C37" s="11">
        <f>C27</f>
        <v>141097.86112940687</v>
      </c>
      <c r="D37" s="5">
        <f>SUM(B37:C37)</f>
        <v>231668.07250086355</v>
      </c>
      <c r="E37" s="1"/>
      <c r="F37" s="73"/>
      <c r="G37" s="15"/>
      <c r="H37" s="72"/>
    </row>
    <row r="38" spans="1:14" x14ac:dyDescent="0.2">
      <c r="A38" s="9" t="s">
        <v>7</v>
      </c>
      <c r="B38" s="5">
        <f>SUM(B32:B37)</f>
        <v>402000.00000000012</v>
      </c>
      <c r="C38" s="8">
        <f>SUM(C32:C37)</f>
        <v>603000</v>
      </c>
      <c r="D38" s="8">
        <f>SUM(D32:D37)</f>
        <v>1005000</v>
      </c>
      <c r="E38" s="74"/>
      <c r="F38" s="74"/>
      <c r="G38" s="74"/>
      <c r="H38" s="75"/>
    </row>
  </sheetData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calcul punctaj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dcterms:created xsi:type="dcterms:W3CDTF">2017-04-10T15:53:12Z</dcterms:created>
  <dcterms:modified xsi:type="dcterms:W3CDTF">2017-04-10T15:56:21Z</dcterms:modified>
</cp:coreProperties>
</file>